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<sst xmlns="http://schemas.openxmlformats.org/spreadsheetml/2006/main" count="37" uniqueCount="26">
  <si>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Kapitalfreisetzung aus Abschreibungen</t>
  </si>
  <si>
    <t xml:space="preserve">  Bezeichnung </t>
  </si>
  <si>
    <t>Buchwert</t>
  </si>
  <si>
    <t>in Jahren</t>
  </si>
  <si>
    <t xml:space="preserve">  - Grund und Boden</t>
  </si>
  <si>
    <t>keine AfA</t>
  </si>
  <si>
    <t xml:space="preserve">  Summe</t>
  </si>
  <si>
    <t xml:space="preserve">  Buchwert in % v. Neuwert</t>
  </si>
  <si>
    <t>Anschaffungskosten</t>
  </si>
  <si>
    <t>AfA pro Jahr</t>
  </si>
  <si>
    <t>Betriebswirt. Nutzungsdauer</t>
  </si>
  <si>
    <t>Kapitalfreisetzung</t>
  </si>
  <si>
    <t>Summe:</t>
  </si>
  <si>
    <t>Erweiterungen:</t>
  </si>
  <si>
    <t>Anschaffung in Jahr</t>
  </si>
  <si>
    <t xml:space="preserve">  Summe Erweiterungen</t>
  </si>
  <si>
    <t xml:space="preserve">  Wert des Vermögens mit Erweiterung</t>
  </si>
  <si>
    <t>Kapitalfreisetzung aus Erweiterung</t>
  </si>
  <si>
    <t>(Lohmann-Ruchti-Effekt)</t>
  </si>
  <si>
    <t>LKW</t>
  </si>
  <si>
    <t>Bagger</t>
  </si>
  <si>
    <t>Rüttelplatte</t>
  </si>
  <si>
    <t>Unimog (gebraucht)</t>
  </si>
  <si>
    <t>gebrauchten Sprinter</t>
  </si>
  <si>
    <t>Rasenmäher</t>
  </si>
  <si>
    <t>vorhandene Reserve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</si>
</sst>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[$€-1]"/>
    <numFmt numFmtId="176" formatCode="0.0%"/>
    <numFmt numFmtId="177" formatCode="0.000%"/>
    <numFmt numFmtId="178" formatCode="#,##0.00\ &quot;€&quot;"/>
  </numFmts>
  <fonts count="28">
    <font>
      <sz val="10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  <font>
      <sz val="12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9" fillId="9" borderId="1" applyNumberFormat="0" applyAlignment="0" applyProtection="0"/>
    <xf numFmtId="0" fontId="20" fillId="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3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4" borderId="9" applyNumberFormat="0" applyAlignment="0" applyProtection="0"/>
  </cellStyleXfs>
  <cellXfs count="27">
    <xf numFmtId="0" fontId="0" fillId="0" borderId="0" xfId="0" applyAlignment="1">
      <alignment/>
    </xf>
    <xf numFmtId="175" fontId="4" fillId="9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75" fontId="2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0" fontId="2" fillId="0" borderId="0" xfId="0" applyNumberFormat="1" applyFont="1" applyBorder="1" applyAlignment="1">
      <alignment horizontal="right" vertical="top" wrapText="1"/>
    </xf>
    <xf numFmtId="10" fontId="5" fillId="0" borderId="0" xfId="49" applyNumberFormat="1" applyFont="1" applyBorder="1" applyAlignment="1">
      <alignment horizontal="right" vertical="top" wrapText="1"/>
    </xf>
    <xf numFmtId="0" fontId="4" fillId="9" borderId="0" xfId="0" applyFont="1" applyFill="1" applyBorder="1" applyAlignment="1">
      <alignment vertical="top" wrapText="1"/>
    </xf>
    <xf numFmtId="0" fontId="1" fillId="9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175" fontId="5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7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8" fillId="9" borderId="0" xfId="0" applyFont="1" applyFill="1" applyBorder="1" applyAlignment="1">
      <alignment horizontal="right" vertical="top" wrapText="1"/>
    </xf>
    <xf numFmtId="178" fontId="6" fillId="9" borderId="0" xfId="57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0" fontId="10" fillId="18" borderId="0" xfId="0" applyFont="1" applyFill="1" applyBorder="1" applyAlignment="1">
      <alignment/>
    </xf>
    <xf numFmtId="175" fontId="2" fillId="10" borderId="0" xfId="0" applyNumberFormat="1" applyFont="1" applyFill="1" applyBorder="1" applyAlignment="1" applyProtection="1">
      <alignment horizontal="right" vertical="top" wrapText="1"/>
      <protection locked="0"/>
    </xf>
    <xf numFmtId="0" fontId="2" fillId="10" borderId="0" xfId="0" applyFont="1" applyFill="1" applyBorder="1" applyAlignment="1" applyProtection="1">
      <alignment vertical="top" wrapText="1"/>
      <protection locked="0"/>
    </xf>
    <xf numFmtId="0" fontId="2" fillId="10" borderId="0" xfId="0" applyFont="1" applyFill="1" applyBorder="1" applyAlignment="1" applyProtection="1">
      <alignment horizontal="center" vertical="top" wrapText="1"/>
      <protection locked="0"/>
    </xf>
    <xf numFmtId="3" fontId="2" fillId="10" borderId="0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indexed="9"/>
      </font>
    </dxf>
    <dxf>
      <font>
        <b/>
        <i val="0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124" zoomScaleNormal="124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27" sqref="G27"/>
    </sheetView>
  </sheetViews>
  <sheetFormatPr defaultColWidth="11.421875" defaultRowHeight="12.75"/>
  <cols>
    <col min="1" max="1" width="17.7109375" style="2" customWidth="1"/>
    <col min="2" max="2" width="11.421875" style="2" customWidth="1"/>
    <col min="3" max="3" width="13.7109375" style="2" customWidth="1"/>
    <col min="4" max="4" width="6.421875" style="2" customWidth="1"/>
    <col min="5" max="5" width="10.8515625" style="2" customWidth="1"/>
    <col min="6" max="6" width="12.57421875" style="2" customWidth="1"/>
    <col min="7" max="7" width="12.00390625" style="2" customWidth="1"/>
    <col min="8" max="8" width="11.7109375" style="2" customWidth="1"/>
    <col min="9" max="9" width="12.7109375" style="2" customWidth="1"/>
    <col min="10" max="10" width="12.421875" style="2" customWidth="1"/>
    <col min="11" max="11" width="13.28125" style="2" customWidth="1"/>
    <col min="12" max="12" width="11.8515625" style="2" customWidth="1"/>
    <col min="13" max="15" width="11.00390625" style="2" customWidth="1"/>
    <col min="16" max="16" width="11.7109375" style="2" customWidth="1"/>
    <col min="17" max="17" width="11.00390625" style="2" customWidth="1"/>
    <col min="18" max="16384" width="11.421875" style="2" customWidth="1"/>
  </cols>
  <sheetData>
    <row r="1" spans="1:7" ht="18">
      <c r="A1" s="17" t="s">
        <v>0</v>
      </c>
      <c r="B1" s="18"/>
      <c r="C1" s="18"/>
      <c r="D1" s="18"/>
      <c r="E1" s="18"/>
      <c r="F1" s="22" t="s">
        <v>18</v>
      </c>
      <c r="G1" s="18"/>
    </row>
    <row r="2" spans="1:17" s="16" customFormat="1" ht="38.25">
      <c r="A2" s="3" t="s">
        <v>1</v>
      </c>
      <c r="B2" s="5" t="s">
        <v>10</v>
      </c>
      <c r="C2" s="5" t="s">
        <v>8</v>
      </c>
      <c r="D2" s="5" t="s">
        <v>14</v>
      </c>
      <c r="E2" s="5" t="s">
        <v>9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5" t="s">
        <v>2</v>
      </c>
      <c r="P2" s="5" t="s">
        <v>2</v>
      </c>
      <c r="Q2" s="5" t="s">
        <v>2</v>
      </c>
    </row>
    <row r="3" spans="1:17" ht="15.75">
      <c r="A3" s="3"/>
      <c r="B3" s="4" t="s">
        <v>3</v>
      </c>
      <c r="C3" s="5">
        <v>1</v>
      </c>
      <c r="D3" s="13"/>
      <c r="E3" s="6"/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</row>
    <row r="4" spans="1:17" ht="12.75">
      <c r="A4" s="3" t="s">
        <v>4</v>
      </c>
      <c r="B4" s="5" t="s">
        <v>5</v>
      </c>
      <c r="C4" s="23">
        <v>50000</v>
      </c>
      <c r="D4" s="5"/>
      <c r="E4" s="7">
        <v>0</v>
      </c>
      <c r="F4" s="7">
        <f>C4-$E4</f>
        <v>50000</v>
      </c>
      <c r="G4" s="7">
        <f aca="true" t="shared" si="0" ref="G4:Q4">IF(F4-$E4=0,$C4,F4-$E4)</f>
        <v>50000</v>
      </c>
      <c r="H4" s="7">
        <f t="shared" si="0"/>
        <v>50000</v>
      </c>
      <c r="I4" s="7">
        <f t="shared" si="0"/>
        <v>50000</v>
      </c>
      <c r="J4" s="7">
        <f t="shared" si="0"/>
        <v>50000</v>
      </c>
      <c r="K4" s="7">
        <f t="shared" si="0"/>
        <v>50000</v>
      </c>
      <c r="L4" s="7">
        <f t="shared" si="0"/>
        <v>50000</v>
      </c>
      <c r="M4" s="7">
        <f t="shared" si="0"/>
        <v>50000</v>
      </c>
      <c r="N4" s="7">
        <f t="shared" si="0"/>
        <v>50000</v>
      </c>
      <c r="O4" s="7">
        <f t="shared" si="0"/>
        <v>50000</v>
      </c>
      <c r="P4" s="7">
        <f t="shared" si="0"/>
        <v>50000</v>
      </c>
      <c r="Q4" s="7">
        <f t="shared" si="0"/>
        <v>50000</v>
      </c>
    </row>
    <row r="5" spans="1:17" ht="12.75">
      <c r="A5" s="24" t="s">
        <v>19</v>
      </c>
      <c r="B5" s="25">
        <v>4</v>
      </c>
      <c r="C5" s="23">
        <v>50000</v>
      </c>
      <c r="D5" s="5"/>
      <c r="E5" s="7">
        <f aca="true" t="shared" si="1" ref="E5:E10">IF(B5&gt;0,C5/B5,0)</f>
        <v>12500</v>
      </c>
      <c r="F5" s="7">
        <f aca="true" t="shared" si="2" ref="F5:F10">C5-E5</f>
        <v>37500</v>
      </c>
      <c r="G5" s="7">
        <f aca="true" t="shared" si="3" ref="G5:Q5">IF(F5-$E5=0,$C5,F5-$E5)</f>
        <v>25000</v>
      </c>
      <c r="H5" s="7">
        <f t="shared" si="3"/>
        <v>12500</v>
      </c>
      <c r="I5" s="7">
        <f t="shared" si="3"/>
        <v>50000</v>
      </c>
      <c r="J5" s="7">
        <f t="shared" si="3"/>
        <v>37500</v>
      </c>
      <c r="K5" s="7">
        <f t="shared" si="3"/>
        <v>25000</v>
      </c>
      <c r="L5" s="7">
        <f t="shared" si="3"/>
        <v>12500</v>
      </c>
      <c r="M5" s="7">
        <f t="shared" si="3"/>
        <v>50000</v>
      </c>
      <c r="N5" s="7">
        <f t="shared" si="3"/>
        <v>37500</v>
      </c>
      <c r="O5" s="7">
        <f t="shared" si="3"/>
        <v>25000</v>
      </c>
      <c r="P5" s="7">
        <f t="shared" si="3"/>
        <v>12500</v>
      </c>
      <c r="Q5" s="7">
        <f t="shared" si="3"/>
        <v>50000</v>
      </c>
    </row>
    <row r="6" spans="1:17" ht="12.75">
      <c r="A6" s="24" t="s">
        <v>20</v>
      </c>
      <c r="B6" s="25">
        <v>6</v>
      </c>
      <c r="C6" s="23">
        <v>80000</v>
      </c>
      <c r="D6" s="5"/>
      <c r="E6" s="7">
        <f t="shared" si="1"/>
        <v>13333.333333333334</v>
      </c>
      <c r="F6" s="7">
        <f t="shared" si="2"/>
        <v>66666.66666666667</v>
      </c>
      <c r="G6" s="7">
        <f aca="true" t="shared" si="4" ref="G6:Q6">IF(F6-$E6=0,$C6,F6-$E6)</f>
        <v>53333.333333333336</v>
      </c>
      <c r="H6" s="7">
        <f t="shared" si="4"/>
        <v>40000</v>
      </c>
      <c r="I6" s="7">
        <f t="shared" si="4"/>
        <v>26666.666666666664</v>
      </c>
      <c r="J6" s="7">
        <f t="shared" si="4"/>
        <v>13333.33333333333</v>
      </c>
      <c r="K6" s="7">
        <f t="shared" si="4"/>
        <v>-3.637978807091713E-12</v>
      </c>
      <c r="L6" s="7">
        <f t="shared" si="4"/>
        <v>-13333.333333333338</v>
      </c>
      <c r="M6" s="7">
        <f t="shared" si="4"/>
        <v>-26666.66666666667</v>
      </c>
      <c r="N6" s="7">
        <f t="shared" si="4"/>
        <v>-40000.00000000001</v>
      </c>
      <c r="O6" s="7">
        <f t="shared" si="4"/>
        <v>-53333.33333333334</v>
      </c>
      <c r="P6" s="7">
        <f t="shared" si="4"/>
        <v>-66666.66666666667</v>
      </c>
      <c r="Q6" s="7">
        <f t="shared" si="4"/>
        <v>-80000</v>
      </c>
    </row>
    <row r="7" spans="1:17" ht="12.75">
      <c r="A7" s="24" t="s">
        <v>24</v>
      </c>
      <c r="B7" s="25">
        <v>5</v>
      </c>
      <c r="C7" s="23">
        <v>25000</v>
      </c>
      <c r="D7" s="5"/>
      <c r="E7" s="7">
        <f t="shared" si="1"/>
        <v>5000</v>
      </c>
      <c r="F7" s="7">
        <f t="shared" si="2"/>
        <v>20000</v>
      </c>
      <c r="G7" s="7">
        <f aca="true" t="shared" si="5" ref="G7:Q7">IF(F7-$E7=0,$C7,F7-$E7)</f>
        <v>15000</v>
      </c>
      <c r="H7" s="7">
        <f t="shared" si="5"/>
        <v>10000</v>
      </c>
      <c r="I7" s="7">
        <f t="shared" si="5"/>
        <v>5000</v>
      </c>
      <c r="J7" s="7">
        <f t="shared" si="5"/>
        <v>25000</v>
      </c>
      <c r="K7" s="7">
        <f t="shared" si="5"/>
        <v>20000</v>
      </c>
      <c r="L7" s="7">
        <f t="shared" si="5"/>
        <v>15000</v>
      </c>
      <c r="M7" s="7">
        <f t="shared" si="5"/>
        <v>10000</v>
      </c>
      <c r="N7" s="7">
        <f t="shared" si="5"/>
        <v>5000</v>
      </c>
      <c r="O7" s="7">
        <f t="shared" si="5"/>
        <v>25000</v>
      </c>
      <c r="P7" s="7">
        <f t="shared" si="5"/>
        <v>20000</v>
      </c>
      <c r="Q7" s="7">
        <f t="shared" si="5"/>
        <v>15000</v>
      </c>
    </row>
    <row r="8" spans="1:17" ht="12.75">
      <c r="A8" s="24"/>
      <c r="B8" s="25"/>
      <c r="C8" s="23"/>
      <c r="D8" s="5"/>
      <c r="E8" s="7">
        <f t="shared" si="1"/>
        <v>0</v>
      </c>
      <c r="F8" s="7">
        <f t="shared" si="2"/>
        <v>0</v>
      </c>
      <c r="G8" s="7">
        <f aca="true" t="shared" si="6" ref="G8:Q8">IF(F8-$E8=0,$C8,F8-$E8)</f>
        <v>0</v>
      </c>
      <c r="H8" s="7">
        <f t="shared" si="6"/>
        <v>0</v>
      </c>
      <c r="I8" s="7">
        <f t="shared" si="6"/>
        <v>0</v>
      </c>
      <c r="J8" s="7">
        <f t="shared" si="6"/>
        <v>0</v>
      </c>
      <c r="K8" s="7">
        <f t="shared" si="6"/>
        <v>0</v>
      </c>
      <c r="L8" s="7">
        <f t="shared" si="6"/>
        <v>0</v>
      </c>
      <c r="M8" s="7">
        <f t="shared" si="6"/>
        <v>0</v>
      </c>
      <c r="N8" s="7">
        <f t="shared" si="6"/>
        <v>0</v>
      </c>
      <c r="O8" s="7">
        <f t="shared" si="6"/>
        <v>0</v>
      </c>
      <c r="P8" s="7">
        <f t="shared" si="6"/>
        <v>0</v>
      </c>
      <c r="Q8" s="7">
        <f t="shared" si="6"/>
        <v>0</v>
      </c>
    </row>
    <row r="9" spans="1:17" ht="12.75">
      <c r="A9" s="24"/>
      <c r="B9" s="25"/>
      <c r="C9" s="23"/>
      <c r="D9" s="5"/>
      <c r="E9" s="7">
        <f t="shared" si="1"/>
        <v>0</v>
      </c>
      <c r="F9" s="7">
        <f t="shared" si="2"/>
        <v>0</v>
      </c>
      <c r="G9" s="7">
        <f aca="true" t="shared" si="7" ref="G9:Q9">IF(F9-$E9=0,$C9,F9-$E9)</f>
        <v>0</v>
      </c>
      <c r="H9" s="7">
        <f t="shared" si="7"/>
        <v>0</v>
      </c>
      <c r="I9" s="7">
        <f t="shared" si="7"/>
        <v>0</v>
      </c>
      <c r="J9" s="7">
        <f t="shared" si="7"/>
        <v>0</v>
      </c>
      <c r="K9" s="7">
        <f t="shared" si="7"/>
        <v>0</v>
      </c>
      <c r="L9" s="7">
        <f t="shared" si="7"/>
        <v>0</v>
      </c>
      <c r="M9" s="7">
        <f t="shared" si="7"/>
        <v>0</v>
      </c>
      <c r="N9" s="7">
        <f t="shared" si="7"/>
        <v>0</v>
      </c>
      <c r="O9" s="7">
        <f t="shared" si="7"/>
        <v>0</v>
      </c>
      <c r="P9" s="7">
        <f t="shared" si="7"/>
        <v>0</v>
      </c>
      <c r="Q9" s="7">
        <f t="shared" si="7"/>
        <v>0</v>
      </c>
    </row>
    <row r="10" spans="1:17" ht="14.25" customHeight="1">
      <c r="A10" s="24"/>
      <c r="B10" s="25"/>
      <c r="C10" s="23"/>
      <c r="D10" s="5"/>
      <c r="E10" s="7">
        <f t="shared" si="1"/>
        <v>0</v>
      </c>
      <c r="F10" s="7">
        <f t="shared" si="2"/>
        <v>0</v>
      </c>
      <c r="G10" s="7">
        <f aca="true" t="shared" si="8" ref="G10:Q10">IF(F10-$E10=0,$C10,F10-$E10)</f>
        <v>0</v>
      </c>
      <c r="H10" s="7">
        <f t="shared" si="8"/>
        <v>0</v>
      </c>
      <c r="I10" s="7">
        <f t="shared" si="8"/>
        <v>0</v>
      </c>
      <c r="J10" s="7">
        <f t="shared" si="8"/>
        <v>0</v>
      </c>
      <c r="K10" s="7">
        <f t="shared" si="8"/>
        <v>0</v>
      </c>
      <c r="L10" s="7">
        <f t="shared" si="8"/>
        <v>0</v>
      </c>
      <c r="M10" s="7">
        <f t="shared" si="8"/>
        <v>0</v>
      </c>
      <c r="N10" s="7">
        <f t="shared" si="8"/>
        <v>0</v>
      </c>
      <c r="O10" s="7">
        <f t="shared" si="8"/>
        <v>0</v>
      </c>
      <c r="P10" s="7">
        <f t="shared" si="8"/>
        <v>0</v>
      </c>
      <c r="Q10" s="7">
        <f t="shared" si="8"/>
        <v>0</v>
      </c>
    </row>
    <row r="11" spans="1:17" ht="15.75">
      <c r="A11" s="3" t="s">
        <v>6</v>
      </c>
      <c r="B11" s="8"/>
      <c r="C11" s="7">
        <f>SUM(C4:C10)</f>
        <v>205000</v>
      </c>
      <c r="D11" s="7"/>
      <c r="E11" s="7">
        <f aca="true" t="shared" si="9" ref="E11:Q11">SUM(E4:E10)</f>
        <v>30833.333333333336</v>
      </c>
      <c r="F11" s="7">
        <f t="shared" si="9"/>
        <v>174166.6666666667</v>
      </c>
      <c r="G11" s="7">
        <f t="shared" si="9"/>
        <v>143333.33333333334</v>
      </c>
      <c r="H11" s="7">
        <f t="shared" si="9"/>
        <v>112500</v>
      </c>
      <c r="I11" s="7">
        <f t="shared" si="9"/>
        <v>131666.66666666666</v>
      </c>
      <c r="J11" s="7">
        <f t="shared" si="9"/>
        <v>125833.33333333333</v>
      </c>
      <c r="K11" s="7">
        <f t="shared" si="9"/>
        <v>95000</v>
      </c>
      <c r="L11" s="7">
        <f t="shared" si="9"/>
        <v>64166.666666666664</v>
      </c>
      <c r="M11" s="7">
        <f t="shared" si="9"/>
        <v>83333.33333333333</v>
      </c>
      <c r="N11" s="7">
        <f t="shared" si="9"/>
        <v>52499.99999999999</v>
      </c>
      <c r="O11" s="7">
        <f t="shared" si="9"/>
        <v>46666.66666666666</v>
      </c>
      <c r="P11" s="7">
        <f t="shared" si="9"/>
        <v>15833.333333333328</v>
      </c>
      <c r="Q11" s="7">
        <f t="shared" si="9"/>
        <v>35000</v>
      </c>
    </row>
    <row r="12" spans="1:17" ht="25.5">
      <c r="A12" s="3" t="s">
        <v>7</v>
      </c>
      <c r="B12" s="8"/>
      <c r="C12" s="9">
        <v>1</v>
      </c>
      <c r="D12" s="9"/>
      <c r="E12" s="10"/>
      <c r="F12" s="9">
        <f>F11/$C$11</f>
        <v>0.8495934959349595</v>
      </c>
      <c r="G12" s="9">
        <f aca="true" t="shared" si="10" ref="G12:Q12">G11/$C$11</f>
        <v>0.6991869918699187</v>
      </c>
      <c r="H12" s="9">
        <f t="shared" si="10"/>
        <v>0.5487804878048781</v>
      </c>
      <c r="I12" s="9">
        <f t="shared" si="10"/>
        <v>0.6422764227642276</v>
      </c>
      <c r="J12" s="9">
        <f t="shared" si="10"/>
        <v>0.6138211382113821</v>
      </c>
      <c r="K12" s="9">
        <f t="shared" si="10"/>
        <v>0.4634146341463415</v>
      </c>
      <c r="L12" s="9">
        <f t="shared" si="10"/>
        <v>0.3130081300813008</v>
      </c>
      <c r="M12" s="9">
        <f t="shared" si="10"/>
        <v>0.4065040650406504</v>
      </c>
      <c r="N12" s="9">
        <f t="shared" si="10"/>
        <v>0.2560975609756097</v>
      </c>
      <c r="O12" s="9">
        <f t="shared" si="10"/>
        <v>0.2276422764227642</v>
      </c>
      <c r="P12" s="9">
        <f t="shared" si="10"/>
        <v>0.07723577235772355</v>
      </c>
      <c r="Q12" s="9">
        <f t="shared" si="10"/>
        <v>0.17073170731707318</v>
      </c>
    </row>
    <row r="13" spans="1:17" ht="16.5" customHeight="1">
      <c r="A13" s="11" t="s">
        <v>11</v>
      </c>
      <c r="B13" s="12"/>
      <c r="C13" s="12"/>
      <c r="D13" s="12"/>
      <c r="E13" s="12"/>
      <c r="F13" s="1">
        <f>C11-F11</f>
        <v>30833.333333333314</v>
      </c>
      <c r="G13" s="1">
        <f>F11-G11</f>
        <v>30833.333333333343</v>
      </c>
      <c r="H13" s="1">
        <f aca="true" t="shared" si="11" ref="H13:Q13">G11-H11</f>
        <v>30833.333333333343</v>
      </c>
      <c r="I13" s="1">
        <f t="shared" si="11"/>
        <v>-19166.666666666657</v>
      </c>
      <c r="J13" s="1">
        <f t="shared" si="11"/>
        <v>5833.3333333333285</v>
      </c>
      <c r="K13" s="1">
        <f t="shared" si="11"/>
        <v>30833.33333333333</v>
      </c>
      <c r="L13" s="1">
        <f t="shared" si="11"/>
        <v>30833.333333333336</v>
      </c>
      <c r="M13" s="1">
        <f t="shared" si="11"/>
        <v>-19166.666666666664</v>
      </c>
      <c r="N13" s="1">
        <f t="shared" si="11"/>
        <v>30833.333333333336</v>
      </c>
      <c r="O13" s="1">
        <f t="shared" si="11"/>
        <v>5833.333333333336</v>
      </c>
      <c r="P13" s="1">
        <f t="shared" si="11"/>
        <v>30833.33333333333</v>
      </c>
      <c r="Q13" s="1">
        <f t="shared" si="11"/>
        <v>-19166.66666666667</v>
      </c>
    </row>
    <row r="14" spans="1:17" ht="16.5" customHeight="1">
      <c r="A14" s="11" t="s">
        <v>12</v>
      </c>
      <c r="B14" s="12"/>
      <c r="C14" s="12"/>
      <c r="D14" s="12"/>
      <c r="E14" s="12"/>
      <c r="F14" s="1">
        <f>F13</f>
        <v>30833.333333333314</v>
      </c>
      <c r="G14" s="1">
        <f aca="true" t="shared" si="12" ref="G14:Q14">IF(F23&gt;0,F27+G13,G13+F14)</f>
        <v>31666.666666666657</v>
      </c>
      <c r="H14" s="1">
        <f t="shared" si="12"/>
        <v>32502</v>
      </c>
      <c r="I14" s="1">
        <f t="shared" si="12"/>
        <v>23335.333333333343</v>
      </c>
      <c r="J14" s="1">
        <f t="shared" si="12"/>
        <v>34168.66666666667</v>
      </c>
      <c r="K14" s="1">
        <f t="shared" si="12"/>
        <v>70002</v>
      </c>
      <c r="L14" s="1">
        <f t="shared" si="12"/>
        <v>80835.33333333334</v>
      </c>
      <c r="M14" s="1">
        <f t="shared" si="12"/>
        <v>66668.66666666669</v>
      </c>
      <c r="N14" s="1">
        <f t="shared" si="12"/>
        <v>102502.00000000003</v>
      </c>
      <c r="O14" s="1">
        <f t="shared" si="12"/>
        <v>113335.33333333337</v>
      </c>
      <c r="P14" s="1">
        <f t="shared" si="12"/>
        <v>124168.6666666667</v>
      </c>
      <c r="Q14" s="1">
        <f t="shared" si="12"/>
        <v>110002.00000000003</v>
      </c>
    </row>
    <row r="15" spans="1:17" ht="15.75">
      <c r="A15" s="3" t="s">
        <v>13</v>
      </c>
      <c r="B15" s="8"/>
      <c r="C15" s="8"/>
      <c r="D15" s="8"/>
      <c r="E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24" t="s">
        <v>21</v>
      </c>
      <c r="B16" s="25">
        <v>5</v>
      </c>
      <c r="C16" s="23">
        <v>15000</v>
      </c>
      <c r="D16" s="26">
        <v>2</v>
      </c>
      <c r="E16" s="7">
        <f>IF(B16&gt;0,C16/B16,0)</f>
        <v>3000</v>
      </c>
      <c r="F16" s="7">
        <f>IF($D16=$C$3,C16-E16,IF($D16=F$3,C16,0))</f>
        <v>15000</v>
      </c>
      <c r="G16" s="7"/>
      <c r="H16" s="7">
        <f aca="true" t="shared" si="13" ref="H16:Q16">IF(G16-$E16=0,$C16,IF($D16=H$3,$C16,IF(G16&gt;0,G16-$E16,0)))</f>
        <v>0</v>
      </c>
      <c r="I16" s="7">
        <f t="shared" si="13"/>
        <v>0</v>
      </c>
      <c r="J16" s="7">
        <f t="shared" si="13"/>
        <v>0</v>
      </c>
      <c r="K16" s="7">
        <f t="shared" si="13"/>
        <v>0</v>
      </c>
      <c r="L16" s="7">
        <f t="shared" si="13"/>
        <v>0</v>
      </c>
      <c r="M16" s="7">
        <f t="shared" si="13"/>
        <v>0</v>
      </c>
      <c r="N16" s="7">
        <f t="shared" si="13"/>
        <v>0</v>
      </c>
      <c r="O16" s="7">
        <f t="shared" si="13"/>
        <v>0</v>
      </c>
      <c r="P16" s="7">
        <f t="shared" si="13"/>
        <v>0</v>
      </c>
      <c r="Q16" s="7">
        <f t="shared" si="13"/>
        <v>0</v>
      </c>
    </row>
    <row r="17" spans="1:17" ht="12.75">
      <c r="A17" s="24" t="s">
        <v>22</v>
      </c>
      <c r="B17" s="25">
        <v>3</v>
      </c>
      <c r="C17" s="23">
        <v>15000</v>
      </c>
      <c r="D17" s="26">
        <v>2</v>
      </c>
      <c r="E17" s="7">
        <f aca="true" t="shared" si="14" ref="E17:E22">IF(B17&gt;0,C17/B17,0)</f>
        <v>5000</v>
      </c>
      <c r="F17" s="7">
        <f aca="true" t="shared" si="15" ref="F17:F22">IF($D17=$C$3,C17-E17,IF($D17=F$3,C17,0))</f>
        <v>15000</v>
      </c>
      <c r="G17" s="7">
        <f aca="true" t="shared" si="16" ref="G17:Q22">IF(F17-$E17=0,$C17,IF($D17=G$3,$C17,IF(F17&gt;0,F17-$E17,0)))</f>
        <v>10000</v>
      </c>
      <c r="H17" s="7">
        <f t="shared" si="16"/>
        <v>5000</v>
      </c>
      <c r="I17" s="7"/>
      <c r="J17" s="7">
        <f t="shared" si="16"/>
        <v>0</v>
      </c>
      <c r="K17" s="7">
        <f t="shared" si="16"/>
        <v>0</v>
      </c>
      <c r="L17" s="7">
        <f t="shared" si="16"/>
        <v>0</v>
      </c>
      <c r="M17" s="7">
        <f t="shared" si="16"/>
        <v>0</v>
      </c>
      <c r="N17" s="7">
        <f t="shared" si="16"/>
        <v>0</v>
      </c>
      <c r="O17" s="7">
        <f t="shared" si="16"/>
        <v>0</v>
      </c>
      <c r="P17" s="7">
        <f t="shared" si="16"/>
        <v>0</v>
      </c>
      <c r="Q17" s="7">
        <f t="shared" si="16"/>
        <v>0</v>
      </c>
    </row>
    <row r="18" spans="1:17" ht="12.75">
      <c r="A18" s="24" t="s">
        <v>23</v>
      </c>
      <c r="B18" s="25">
        <v>4</v>
      </c>
      <c r="C18" s="23">
        <v>20000</v>
      </c>
      <c r="D18" s="26">
        <v>3</v>
      </c>
      <c r="E18" s="7">
        <f t="shared" si="14"/>
        <v>5000</v>
      </c>
      <c r="F18" s="7">
        <f t="shared" si="15"/>
        <v>0</v>
      </c>
      <c r="G18" s="7">
        <f t="shared" si="16"/>
        <v>20000</v>
      </c>
      <c r="H18" s="7">
        <f t="shared" si="16"/>
        <v>15000</v>
      </c>
      <c r="I18" s="7">
        <f t="shared" si="16"/>
        <v>10000</v>
      </c>
      <c r="J18" s="7">
        <f t="shared" si="16"/>
        <v>5000</v>
      </c>
      <c r="K18" s="7">
        <f t="shared" si="16"/>
        <v>20000</v>
      </c>
      <c r="L18" s="7">
        <f t="shared" si="16"/>
        <v>15000</v>
      </c>
      <c r="M18" s="7">
        <f t="shared" si="16"/>
        <v>10000</v>
      </c>
      <c r="N18" s="7">
        <f t="shared" si="16"/>
        <v>5000</v>
      </c>
      <c r="O18" s="7">
        <f t="shared" si="16"/>
        <v>20000</v>
      </c>
      <c r="P18" s="7">
        <f t="shared" si="16"/>
        <v>15000</v>
      </c>
      <c r="Q18" s="7">
        <f t="shared" si="16"/>
        <v>10000</v>
      </c>
    </row>
    <row r="19" spans="1:17" ht="12.75">
      <c r="A19" s="24"/>
      <c r="B19" s="25"/>
      <c r="C19" s="23"/>
      <c r="D19" s="26"/>
      <c r="E19" s="7">
        <f t="shared" si="14"/>
        <v>0</v>
      </c>
      <c r="F19" s="7">
        <f t="shared" si="15"/>
        <v>0</v>
      </c>
      <c r="G19" s="7">
        <f t="shared" si="16"/>
        <v>0</v>
      </c>
      <c r="H19" s="7">
        <f t="shared" si="16"/>
        <v>0</v>
      </c>
      <c r="I19" s="7">
        <f t="shared" si="16"/>
        <v>0</v>
      </c>
      <c r="J19" s="7">
        <f t="shared" si="16"/>
        <v>0</v>
      </c>
      <c r="K19" s="7">
        <f t="shared" si="16"/>
        <v>0</v>
      </c>
      <c r="L19" s="7">
        <f t="shared" si="16"/>
        <v>0</v>
      </c>
      <c r="M19" s="7">
        <f t="shared" si="16"/>
        <v>0</v>
      </c>
      <c r="N19" s="7">
        <f t="shared" si="16"/>
        <v>0</v>
      </c>
      <c r="O19" s="7">
        <f t="shared" si="16"/>
        <v>0</v>
      </c>
      <c r="P19" s="7">
        <f t="shared" si="16"/>
        <v>0</v>
      </c>
      <c r="Q19" s="7">
        <f t="shared" si="16"/>
        <v>0</v>
      </c>
    </row>
    <row r="20" spans="1:17" ht="12.75">
      <c r="A20" s="24"/>
      <c r="B20" s="25"/>
      <c r="C20" s="23"/>
      <c r="D20" s="26"/>
      <c r="E20" s="7">
        <f t="shared" si="14"/>
        <v>0</v>
      </c>
      <c r="F20" s="7">
        <f t="shared" si="15"/>
        <v>0</v>
      </c>
      <c r="G20" s="7">
        <f t="shared" si="16"/>
        <v>0</v>
      </c>
      <c r="H20" s="7">
        <f t="shared" si="16"/>
        <v>0</v>
      </c>
      <c r="I20" s="7">
        <f t="shared" si="16"/>
        <v>0</v>
      </c>
      <c r="J20" s="7">
        <f t="shared" si="16"/>
        <v>0</v>
      </c>
      <c r="K20" s="7">
        <f t="shared" si="16"/>
        <v>0</v>
      </c>
      <c r="L20" s="7">
        <f t="shared" si="16"/>
        <v>0</v>
      </c>
      <c r="M20" s="7">
        <f t="shared" si="16"/>
        <v>0</v>
      </c>
      <c r="N20" s="7">
        <f t="shared" si="16"/>
        <v>0</v>
      </c>
      <c r="O20" s="7">
        <f t="shared" si="16"/>
        <v>0</v>
      </c>
      <c r="P20" s="7">
        <f t="shared" si="16"/>
        <v>0</v>
      </c>
      <c r="Q20" s="7">
        <f t="shared" si="16"/>
        <v>0</v>
      </c>
    </row>
    <row r="21" spans="1:17" ht="12.75">
      <c r="A21" s="24"/>
      <c r="B21" s="25"/>
      <c r="C21" s="23"/>
      <c r="D21" s="26"/>
      <c r="E21" s="7">
        <f t="shared" si="14"/>
        <v>0</v>
      </c>
      <c r="F21" s="7">
        <f t="shared" si="15"/>
        <v>0</v>
      </c>
      <c r="G21" s="7">
        <f t="shared" si="16"/>
        <v>0</v>
      </c>
      <c r="H21" s="7">
        <f aca="true" t="shared" si="17" ref="H21:Q21">IF(G21-$E21=0,$C21,IF($D21=H$3,$C21,IF(G21&gt;0,G21-$E21,0)))</f>
        <v>0</v>
      </c>
      <c r="I21" s="7">
        <f t="shared" si="17"/>
        <v>0</v>
      </c>
      <c r="J21" s="7">
        <f t="shared" si="17"/>
        <v>0</v>
      </c>
      <c r="K21" s="7">
        <f t="shared" si="17"/>
        <v>0</v>
      </c>
      <c r="L21" s="7">
        <f t="shared" si="17"/>
        <v>0</v>
      </c>
      <c r="M21" s="7">
        <f t="shared" si="17"/>
        <v>0</v>
      </c>
      <c r="N21" s="7">
        <f t="shared" si="17"/>
        <v>0</v>
      </c>
      <c r="O21" s="7">
        <f t="shared" si="17"/>
        <v>0</v>
      </c>
      <c r="P21" s="7">
        <f t="shared" si="17"/>
        <v>0</v>
      </c>
      <c r="Q21" s="7">
        <f t="shared" si="17"/>
        <v>0</v>
      </c>
    </row>
    <row r="22" spans="1:17" ht="12.75">
      <c r="A22" s="24"/>
      <c r="B22" s="25"/>
      <c r="C22" s="23"/>
      <c r="D22" s="26"/>
      <c r="E22" s="7">
        <f t="shared" si="14"/>
        <v>0</v>
      </c>
      <c r="F22" s="7">
        <f t="shared" si="15"/>
        <v>0</v>
      </c>
      <c r="G22" s="7">
        <f t="shared" si="16"/>
        <v>0</v>
      </c>
      <c r="H22" s="7">
        <f t="shared" si="16"/>
        <v>0</v>
      </c>
      <c r="I22" s="7">
        <f t="shared" si="16"/>
        <v>0</v>
      </c>
      <c r="J22" s="7">
        <f t="shared" si="16"/>
        <v>0</v>
      </c>
      <c r="K22" s="7">
        <f t="shared" si="16"/>
        <v>0</v>
      </c>
      <c r="L22" s="7">
        <f t="shared" si="16"/>
        <v>0</v>
      </c>
      <c r="M22" s="7">
        <f t="shared" si="16"/>
        <v>0</v>
      </c>
      <c r="N22" s="7">
        <f t="shared" si="16"/>
        <v>0</v>
      </c>
      <c r="O22" s="7">
        <f t="shared" si="16"/>
        <v>0</v>
      </c>
      <c r="P22" s="7">
        <f t="shared" si="16"/>
        <v>0</v>
      </c>
      <c r="Q22" s="7">
        <f t="shared" si="16"/>
        <v>0</v>
      </c>
    </row>
    <row r="23" spans="1:17" s="16" customFormat="1" ht="25.5">
      <c r="A23" s="3" t="s">
        <v>15</v>
      </c>
      <c r="B23" s="14"/>
      <c r="C23" s="14"/>
      <c r="D23" s="14"/>
      <c r="E23" s="14"/>
      <c r="F23" s="15">
        <f>SUM(F16:F22)</f>
        <v>30000</v>
      </c>
      <c r="G23" s="15">
        <f aca="true" t="shared" si="18" ref="G23:Q23">SUM(G16:G22)</f>
        <v>30000</v>
      </c>
      <c r="H23" s="15">
        <f t="shared" si="18"/>
        <v>20000</v>
      </c>
      <c r="I23" s="15">
        <f t="shared" si="18"/>
        <v>10000</v>
      </c>
      <c r="J23" s="15">
        <f t="shared" si="18"/>
        <v>5000</v>
      </c>
      <c r="K23" s="15">
        <f t="shared" si="18"/>
        <v>20000</v>
      </c>
      <c r="L23" s="15">
        <f t="shared" si="18"/>
        <v>15000</v>
      </c>
      <c r="M23" s="15">
        <f t="shared" si="18"/>
        <v>10000</v>
      </c>
      <c r="N23" s="15">
        <f t="shared" si="18"/>
        <v>5000</v>
      </c>
      <c r="O23" s="15">
        <f t="shared" si="18"/>
        <v>20000</v>
      </c>
      <c r="P23" s="15">
        <f t="shared" si="18"/>
        <v>15000</v>
      </c>
      <c r="Q23" s="15">
        <f t="shared" si="18"/>
        <v>10000</v>
      </c>
    </row>
    <row r="24" spans="1:17" ht="39.75" customHeight="1">
      <c r="A24" s="3" t="s">
        <v>16</v>
      </c>
      <c r="B24" s="8"/>
      <c r="C24" s="8"/>
      <c r="D24" s="8"/>
      <c r="E24" s="8"/>
      <c r="F24" s="15">
        <f aca="true" t="shared" si="19" ref="F24:Q24">F11+F23</f>
        <v>204166.6666666667</v>
      </c>
      <c r="G24" s="15">
        <f t="shared" si="19"/>
        <v>173333.33333333334</v>
      </c>
      <c r="H24" s="15">
        <f t="shared" si="19"/>
        <v>132500</v>
      </c>
      <c r="I24" s="15">
        <f t="shared" si="19"/>
        <v>141666.66666666666</v>
      </c>
      <c r="J24" s="15">
        <f t="shared" si="19"/>
        <v>130833.33333333333</v>
      </c>
      <c r="K24" s="15">
        <f t="shared" si="19"/>
        <v>115000</v>
      </c>
      <c r="L24" s="15">
        <f t="shared" si="19"/>
        <v>79166.66666666666</v>
      </c>
      <c r="M24" s="15">
        <f t="shared" si="19"/>
        <v>93333.33333333333</v>
      </c>
      <c r="N24" s="15">
        <f t="shared" si="19"/>
        <v>57499.99999999999</v>
      </c>
      <c r="O24" s="15">
        <f t="shared" si="19"/>
        <v>66666.66666666666</v>
      </c>
      <c r="P24" s="15">
        <f t="shared" si="19"/>
        <v>30833.33333333333</v>
      </c>
      <c r="Q24" s="15">
        <f t="shared" si="19"/>
        <v>45000</v>
      </c>
    </row>
    <row r="25" spans="1:17" ht="26.25" customHeight="1">
      <c r="A25" s="3"/>
      <c r="B25" s="8"/>
      <c r="C25" s="8"/>
      <c r="D25" s="8"/>
      <c r="E25" s="8"/>
      <c r="F25" s="10">
        <f>F24/$C$11</f>
        <v>0.9959349593495936</v>
      </c>
      <c r="G25" s="10">
        <f aca="true" t="shared" si="20" ref="G25:Q25">G24/$C$11</f>
        <v>0.8455284552845529</v>
      </c>
      <c r="H25" s="10">
        <f t="shared" si="20"/>
        <v>0.6463414634146342</v>
      </c>
      <c r="I25" s="10">
        <f t="shared" si="20"/>
        <v>0.6910569105691057</v>
      </c>
      <c r="J25" s="10">
        <f t="shared" si="20"/>
        <v>0.6382113821138211</v>
      </c>
      <c r="K25" s="10">
        <f t="shared" si="20"/>
        <v>0.5609756097560976</v>
      </c>
      <c r="L25" s="10">
        <f t="shared" si="20"/>
        <v>0.3861788617886178</v>
      </c>
      <c r="M25" s="10">
        <f t="shared" si="20"/>
        <v>0.45528455284552843</v>
      </c>
      <c r="N25" s="10">
        <f t="shared" si="20"/>
        <v>0.28048780487804875</v>
      </c>
      <c r="O25" s="10">
        <f t="shared" si="20"/>
        <v>0.32520325203252026</v>
      </c>
      <c r="P25" s="10">
        <f t="shared" si="20"/>
        <v>0.15040650406504064</v>
      </c>
      <c r="Q25" s="10">
        <f t="shared" si="20"/>
        <v>0.21951219512195122</v>
      </c>
    </row>
    <row r="26" spans="1:17" s="21" customFormat="1" ht="26.25" customHeight="1">
      <c r="A26" s="11" t="s">
        <v>17</v>
      </c>
      <c r="B26" s="19"/>
      <c r="C26" s="19"/>
      <c r="D26" s="19"/>
      <c r="E26" s="19"/>
      <c r="F26" s="20">
        <f>IF(F16=C16,F16*-1,IF(F16&gt;0,C16-F16,0))+IF(F17=C17,F17*-1,IF(F17&gt;0,C171-F17,0))+IF(F18=C18,F18*-1,IF(F18&gt;0,C18-F18,0))+IF(F20=C20,F20*-1,IF(F20&gt;0,C20-F20,0))+IF(F21=C21,F21*-1,IF(F21&gt;0,C21-F21,0))+IF(F22=C22,F22*-1,IF(F22&gt;0,C22-F22,0))</f>
        <v>-30000</v>
      </c>
      <c r="G26" s="20">
        <f>IF(G16=$C16,G16*-1,IF(G16&gt;0,C16-G16,0))+IF(G17=$C17,G17*-1,IF(G17&gt;0,D17-G17,0))+IF(G18=$C18,G18*-1,IF(G18&gt;0,D18-G18,0))+IF(G19=$C19,G19*-1,IF(G1&gt;0,D19-G19,0))+IF(G20=$C20,G20*-1,IF(G20&gt;0,D20-G20,0))+IF(G21=$C21,G21*-1,IF(G21&gt;0,D21-G21,0))+IF(G22=$C22,G22*-1,IF(G22&gt;0,D22-G22,0))</f>
        <v>-29998</v>
      </c>
      <c r="H26" s="20">
        <f>IF(H16=$C16,H16*-1,IF(H16&gt;0,G16-H16,0))+IF(H17=$C17,H17*-1,IF(H17&gt;0,G17-H17,0))+IF(H18=$C18,H18*-1,IF(H18&gt;0,G18-H18,0))+IF(H19=$C19,H19*-1,IF(H1&gt;0,G19-H19,0))+IF(H20=$C20,H20*-1,IF(H20&gt;0,G20-H20,0))+IF(H21=$C21,H21*-1,IF(H21&gt;0,G21-H21,0))+IF(H22=$C22,H22*-1,IF(H22&gt;0,G22-H22,0))</f>
        <v>10000</v>
      </c>
      <c r="I26" s="20">
        <f aca="true" t="shared" si="21" ref="I26:Q26">IF(I16=$C16,I16*-1,IF(I16&gt;0,H16-I16,0))+IF(I17=$C17,I17*-1,IF(I17&gt;0,H17-I17,0))+IF(I18=$C18,I18*-1,IF(I18&gt;0,H18-I18,0))+IF(I19=$C19,I19*-1,IF(I1&gt;0,H19-I19,0))+IF(I20=$C20,I20*-1,IF(I20&gt;0,H20-I20,0))+IF(I21=$C21,I21*-1,IF(I21&gt;0,H21-I21,0))+IF(I22=$C22,I22*-1,IF(I22&gt;0,H22-I22,0))</f>
        <v>5000</v>
      </c>
      <c r="J26" s="20">
        <f t="shared" si="21"/>
        <v>5000</v>
      </c>
      <c r="K26" s="20">
        <f t="shared" si="21"/>
        <v>-20000</v>
      </c>
      <c r="L26" s="20">
        <f t="shared" si="21"/>
        <v>5000</v>
      </c>
      <c r="M26" s="20">
        <f t="shared" si="21"/>
        <v>5000</v>
      </c>
      <c r="N26" s="20">
        <f t="shared" si="21"/>
        <v>5000</v>
      </c>
      <c r="O26" s="20">
        <f t="shared" si="21"/>
        <v>-20000</v>
      </c>
      <c r="P26" s="20">
        <f t="shared" si="21"/>
        <v>5000</v>
      </c>
      <c r="Q26" s="20">
        <f t="shared" si="21"/>
        <v>5000</v>
      </c>
    </row>
    <row r="27" spans="1:17" ht="28.5" customHeight="1">
      <c r="A27" s="11" t="s">
        <v>25</v>
      </c>
      <c r="B27" s="12"/>
      <c r="C27" s="12"/>
      <c r="D27" s="12"/>
      <c r="E27" s="12"/>
      <c r="F27" s="1">
        <f aca="true" t="shared" si="22" ref="F27:Q27">F14+F26</f>
        <v>833.3333333333139</v>
      </c>
      <c r="G27" s="1">
        <f t="shared" si="22"/>
        <v>1668.666666666657</v>
      </c>
      <c r="H27" s="1">
        <f t="shared" si="22"/>
        <v>42502</v>
      </c>
      <c r="I27" s="1">
        <f t="shared" si="22"/>
        <v>28335.333333333343</v>
      </c>
      <c r="J27" s="1">
        <f t="shared" si="22"/>
        <v>39168.66666666667</v>
      </c>
      <c r="K27" s="1">
        <f t="shared" si="22"/>
        <v>50002</v>
      </c>
      <c r="L27" s="1">
        <f t="shared" si="22"/>
        <v>85835.33333333334</v>
      </c>
      <c r="M27" s="1">
        <f t="shared" si="22"/>
        <v>71668.66666666669</v>
      </c>
      <c r="N27" s="1">
        <f t="shared" si="22"/>
        <v>107502.00000000003</v>
      </c>
      <c r="O27" s="1">
        <f t="shared" si="22"/>
        <v>93335.33333333337</v>
      </c>
      <c r="P27" s="1">
        <f t="shared" si="22"/>
        <v>129168.6666666667</v>
      </c>
      <c r="Q27" s="1">
        <f t="shared" si="22"/>
        <v>115002.00000000003</v>
      </c>
    </row>
  </sheetData>
  <sheetProtection/>
  <conditionalFormatting sqref="G5:Q10">
    <cfRule type="cellIs" priority="1" dxfId="1" operator="equal" stopIfTrue="1">
      <formula>$C5</formula>
    </cfRule>
  </conditionalFormatting>
  <conditionalFormatting sqref="F16:Q22">
    <cfRule type="cellIs" priority="2" dxfId="1" operator="equal" stopIfTrue="1">
      <formula>$C16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</dc:creator>
  <cp:keywords/>
  <dc:description/>
  <cp:lastModifiedBy>Windows User</cp:lastModifiedBy>
  <dcterms:created xsi:type="dcterms:W3CDTF">2007-11-23T10:41:05Z</dcterms:created>
  <dcterms:modified xsi:type="dcterms:W3CDTF">2021-01-26T08:21:18Z</dcterms:modified>
  <cp:category/>
  <cp:version/>
  <cp:contentType/>
  <cp:contentStatus/>
</cp:coreProperties>
</file>